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12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<sst xmlns="http://schemas.openxmlformats.org/spreadsheetml/2006/main" count="16" uniqueCount="16">
  <si>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Módulo</t>
  </si>
  <si>
    <t>paso (mm)</t>
  </si>
  <si>
    <t>H diente (mm)</t>
  </si>
  <si>
    <t>ángulo corte</t>
  </si>
  <si>
    <t>fondo diente</t>
  </si>
  <si>
    <t>exterior diente</t>
  </si>
  <si>
    <t>h</t>
  </si>
  <si>
    <t>f</t>
  </si>
  <si>
    <t>ex</t>
  </si>
  <si>
    <t>ang</t>
  </si>
  <si>
    <t>p1</t>
  </si>
  <si>
    <t>p2</t>
  </si>
  <si>
    <t>p3</t>
  </si>
  <si>
    <t>p4</t>
  </si>
  <si>
    <t>p5</t>
  </si>
  <si>
    <t>p6</t>
  </si>
</sst>
</file>

<file path=xl/styles.xml><?xml version="1.0" encoding="utf-8"?>
<styleSheet xmlns="http://schemas.openxmlformats.org/spreadsheetml/2006/main">
  <numFmts count="1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\ \º"/>
  </numFmts>
  <fonts count="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168" fontId="1" fillId="3" borderId="11" xfId="0" applyNumberFormat="1" applyFont="1" applyFill="1" applyBorder="1" applyAlignment="1">
      <alignment horizontal="right"/>
    </xf>
    <xf numFmtId="169" fontId="1" fillId="3" borderId="11" xfId="0" applyNumberFormat="1" applyFont="1" applyFill="1" applyBorder="1" applyAlignment="1">
      <alignment horizontal="right"/>
    </xf>
    <xf numFmtId="168" fontId="0" fillId="3" borderId="11" xfId="0" applyNumberFormat="1" applyFill="1" applyBorder="1" applyAlignment="1">
      <alignment/>
    </xf>
    <xf numFmtId="168" fontId="0" fillId="3" borderId="12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168" fontId="1" fillId="3" borderId="14" xfId="0" applyNumberFormat="1" applyFont="1" applyFill="1" applyBorder="1" applyAlignment="1">
      <alignment horizontal="right"/>
    </xf>
    <xf numFmtId="169" fontId="1" fillId="3" borderId="14" xfId="0" applyNumberFormat="1" applyFont="1" applyFill="1" applyBorder="1" applyAlignment="1">
      <alignment horizontal="right"/>
    </xf>
    <xf numFmtId="168" fontId="0" fillId="3" borderId="14" xfId="0" applyNumberFormat="1" applyFill="1" applyBorder="1" applyAlignment="1">
      <alignment/>
    </xf>
    <xf numFmtId="168" fontId="0" fillId="3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9525</xdr:rowOff>
    </xdr:from>
    <xdr:to>
      <xdr:col>11</xdr:col>
      <xdr:colOff>95250</xdr:colOff>
      <xdr:row>11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"/>
          <a:ext cx="1514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4.28125" style="0" customWidth="1"/>
    <col min="2" max="2" width="4.00390625" style="0" bestFit="1" customWidth="1"/>
    <col min="3" max="3" width="13.28125" style="0" bestFit="1" customWidth="1"/>
    <col min="5" max="9" width="6.57421875" style="0" bestFit="1" customWidth="1"/>
  </cols>
  <sheetData>
    <row r="1" spans="2:9" ht="12.75">
      <c r="B1" s="2"/>
      <c r="C1" s="9" t="s">
        <v>0</v>
      </c>
      <c r="D1" s="10"/>
      <c r="E1" s="12">
        <v>0.5</v>
      </c>
      <c r="F1" s="18">
        <v>0.8</v>
      </c>
      <c r="G1" s="12">
        <v>1</v>
      </c>
      <c r="H1" s="18">
        <v>1.5</v>
      </c>
      <c r="I1" s="24">
        <v>2</v>
      </c>
    </row>
    <row r="2" spans="1:9" ht="12.75">
      <c r="A2">
        <v>1</v>
      </c>
      <c r="B2" s="3" t="s">
        <v>6</v>
      </c>
      <c r="C2" s="8" t="s">
        <v>2</v>
      </c>
      <c r="D2" s="4"/>
      <c r="E2" s="13">
        <f>2.25*E1</f>
        <v>1.125</v>
      </c>
      <c r="F2" s="19">
        <f>2.25*F1</f>
        <v>1.8</v>
      </c>
      <c r="G2" s="13">
        <f>2.25*G1</f>
        <v>2.25</v>
      </c>
      <c r="H2" s="19">
        <f>2.25*H1</f>
        <v>3.375</v>
      </c>
      <c r="I2" s="25">
        <f>2.25*I1</f>
        <v>4.5</v>
      </c>
    </row>
    <row r="3" spans="1:9" ht="12.75">
      <c r="A3">
        <v>2</v>
      </c>
      <c r="B3" s="3" t="s">
        <v>7</v>
      </c>
      <c r="C3" s="8" t="s">
        <v>4</v>
      </c>
      <c r="D3" s="4"/>
      <c r="E3" s="14">
        <f>(E6-(4*E1/TAN(RADIANS(90-E5))))/2</f>
        <v>0.4214279291312458</v>
      </c>
      <c r="F3" s="20">
        <f>(F6-(4*F1/TAN(RADIANS(90-F5))))/2</f>
        <v>0.6742846866099933</v>
      </c>
      <c r="G3" s="14">
        <f>(G6-(4*G1/TAN(RADIANS(90-G5))))/2</f>
        <v>0.8428558582624917</v>
      </c>
      <c r="H3" s="20">
        <f>(H6-(4*H1/TAN(RADIANS(90-H5))))/2</f>
        <v>1.2642837873937376</v>
      </c>
      <c r="I3" s="26">
        <f>(I6-(4*I1/TAN(RADIANS(90-I5))))/2</f>
        <v>1.6857117165249833</v>
      </c>
    </row>
    <row r="4" spans="1:9" ht="12.75">
      <c r="A4">
        <v>3</v>
      </c>
      <c r="B4" s="3" t="s">
        <v>8</v>
      </c>
      <c r="C4" s="8" t="s">
        <v>5</v>
      </c>
      <c r="D4" s="4"/>
      <c r="E4" s="13">
        <f>E3-2*(0.25*E1/TAN(RADIANS(90-E5)))</f>
        <v>0.3304353705646952</v>
      </c>
      <c r="F4" s="19">
        <f>F3-2*(0.25*F1/TAN(RADIANS(90-F5)))</f>
        <v>0.5286965929035123</v>
      </c>
      <c r="G4" s="13">
        <f>G3-2*(0.25*G1/TAN(RADIANS(90-G5)))</f>
        <v>0.6608707411293904</v>
      </c>
      <c r="H4" s="19">
        <f>H3-2*(0.25*H1/TAN(RADIANS(90-H5)))</f>
        <v>0.9913061116940858</v>
      </c>
      <c r="I4" s="25">
        <f>I3-2*(0.25*I1/TAN(RADIANS(90-I5)))</f>
        <v>1.3217414822587807</v>
      </c>
    </row>
    <row r="5" spans="1:9" ht="12.75">
      <c r="A5">
        <v>4</v>
      </c>
      <c r="B5" s="3" t="s">
        <v>9</v>
      </c>
      <c r="C5" s="8" t="s">
        <v>3</v>
      </c>
      <c r="D5" s="4"/>
      <c r="E5" s="15">
        <v>20</v>
      </c>
      <c r="F5" s="21">
        <v>20</v>
      </c>
      <c r="G5" s="15">
        <v>20</v>
      </c>
      <c r="H5" s="21">
        <v>20</v>
      </c>
      <c r="I5" s="27">
        <v>20</v>
      </c>
    </row>
    <row r="6" spans="1:9" ht="12.75">
      <c r="A6">
        <v>5</v>
      </c>
      <c r="B6" s="3" t="s">
        <v>10</v>
      </c>
      <c r="C6" s="8" t="s">
        <v>1</v>
      </c>
      <c r="D6" s="4"/>
      <c r="E6" s="14">
        <f>E1*PI()</f>
        <v>1.5707963267948966</v>
      </c>
      <c r="F6" s="20">
        <f>F1*PI()</f>
        <v>2.5132741228718345</v>
      </c>
      <c r="G6" s="14">
        <f>G1*PI()</f>
        <v>3.141592653589793</v>
      </c>
      <c r="H6" s="20">
        <f>H1*PI()</f>
        <v>4.71238898038469</v>
      </c>
      <c r="I6" s="26">
        <f>I1*PI()</f>
        <v>6.283185307179586</v>
      </c>
    </row>
    <row r="7" spans="1:9" ht="12.75">
      <c r="A7">
        <v>6</v>
      </c>
      <c r="B7" s="3" t="s">
        <v>11</v>
      </c>
      <c r="C7" s="7"/>
      <c r="D7" s="4"/>
      <c r="E7" s="16">
        <f>E6*2</f>
        <v>3.141592653589793</v>
      </c>
      <c r="F7" s="22">
        <f>F6*2</f>
        <v>5.026548245743669</v>
      </c>
      <c r="G7" s="16">
        <f>G6*2</f>
        <v>6.283185307179586</v>
      </c>
      <c r="H7" s="22">
        <f>H6*2</f>
        <v>9.42477796076938</v>
      </c>
      <c r="I7" s="28">
        <f>I6*2</f>
        <v>12.566370614359172</v>
      </c>
    </row>
    <row r="8" spans="1:11" ht="12.75">
      <c r="A8">
        <v>7</v>
      </c>
      <c r="B8" s="3" t="s">
        <v>12</v>
      </c>
      <c r="C8" s="7"/>
      <c r="D8" s="4"/>
      <c r="E8" s="16">
        <f>E6*3</f>
        <v>4.71238898038469</v>
      </c>
      <c r="F8" s="22">
        <f>F6*3</f>
        <v>7.5398223686155035</v>
      </c>
      <c r="G8" s="16">
        <f>G6*3</f>
        <v>9.42477796076938</v>
      </c>
      <c r="H8" s="22">
        <f>H6*3</f>
        <v>14.137166941154069</v>
      </c>
      <c r="I8" s="28">
        <f>I6*3</f>
        <v>18.84955592153876</v>
      </c>
      <c r="K8" s="1"/>
    </row>
    <row r="9" spans="1:9" ht="12.75">
      <c r="A9">
        <v>8</v>
      </c>
      <c r="B9" s="3" t="s">
        <v>13</v>
      </c>
      <c r="C9" s="7"/>
      <c r="D9" s="4"/>
      <c r="E9" s="16">
        <f>E6*4</f>
        <v>6.283185307179586</v>
      </c>
      <c r="F9" s="22">
        <f>F6*4</f>
        <v>10.053096491487338</v>
      </c>
      <c r="G9" s="16">
        <f>G6*4</f>
        <v>12.566370614359172</v>
      </c>
      <c r="H9" s="22">
        <f>H6*4</f>
        <v>18.84955592153876</v>
      </c>
      <c r="I9" s="28">
        <f>I6*4</f>
        <v>25.132741228718345</v>
      </c>
    </row>
    <row r="10" spans="1:9" ht="12.75">
      <c r="A10">
        <v>9</v>
      </c>
      <c r="B10" s="3" t="s">
        <v>14</v>
      </c>
      <c r="C10" s="7"/>
      <c r="D10" s="4"/>
      <c r="E10" s="16">
        <f>E6*5</f>
        <v>7.853981633974483</v>
      </c>
      <c r="F10" s="22">
        <f>F6*5</f>
        <v>12.566370614359172</v>
      </c>
      <c r="G10" s="16">
        <f>G6*5</f>
        <v>15.707963267948966</v>
      </c>
      <c r="H10" s="22">
        <f>H6*5</f>
        <v>23.561944901923447</v>
      </c>
      <c r="I10" s="28">
        <f>I6*5</f>
        <v>31.41592653589793</v>
      </c>
    </row>
    <row r="11" spans="1:9" ht="13.5" thickBot="1">
      <c r="A11">
        <v>10</v>
      </c>
      <c r="B11" s="5" t="s">
        <v>15</v>
      </c>
      <c r="C11" s="11"/>
      <c r="D11" s="6"/>
      <c r="E11" s="17">
        <f>E10+E3</f>
        <v>8.275409563105729</v>
      </c>
      <c r="F11" s="23">
        <f>F10+F3</f>
        <v>13.240655300969166</v>
      </c>
      <c r="G11" s="17">
        <f>G10+G3</f>
        <v>16.550819126211458</v>
      </c>
      <c r="H11" s="23">
        <f>H10+H3</f>
        <v>24.826228689317183</v>
      </c>
      <c r="I11" s="29">
        <f>I10+I3</f>
        <v>33.101638252422916</v>
      </c>
    </row>
  </sheetData>
  <printOptions/>
  <pageMargins left="0.75" right="0.75" top="1" bottom="1" header="0" footer="0"/>
  <pageSetup horizontalDpi="600" verticalDpi="600" orientation="portrait" paperSize="9" r:id="rId7"/>
  <drawing r:id="rId6"/>
  <legacyDrawing r:id="rId5"/>
  <oleObjects>
    <oleObject progId="Equation.3" shapeId="1164296" r:id="rId1"/>
    <oleObject progId="Equation.3" shapeId="1181496" r:id="rId2"/>
    <oleObject progId="Equation.3" shapeId="1189897" r:id="rId3"/>
    <oleObject progId="Equation.3" shapeId="129856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2005-07-27T11:38:53Z</dcterms:created>
  <dcterms:modified xsi:type="dcterms:W3CDTF">2005-07-27T13:51:49Z</dcterms:modified>
  <cp:category/>
  <cp:version/>
  <cp:contentType/>
  <cp:contentStatus/>
</cp:coreProperties>
</file>